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2023\Summary Tables and Charts\"/>
    </mc:Choice>
  </mc:AlternateContent>
  <xr:revisionPtr revIDLastSave="0" documentId="13_ncr:1_{A4F8D311-9C83-40F2-B158-476B19A23C27}" xr6:coauthVersionLast="47" xr6:coauthVersionMax="47" xr10:uidLastSave="{00000000-0000-0000-0000-000000000000}"/>
  <bookViews>
    <workbookView xWindow="-28740" yWindow="-1665" windowWidth="14910" windowHeight="14700" tabRatio="249" xr2:uid="{00000000-000D-0000-FFFF-FFFF00000000}"/>
  </bookViews>
  <sheets>
    <sheet name="FACTS 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 l="1"/>
  <c r="E5" i="1"/>
  <c r="F5" i="1"/>
  <c r="G5" i="1"/>
  <c r="H5" i="1"/>
  <c r="I5" i="1"/>
  <c r="J5" i="1"/>
  <c r="K5" i="1"/>
  <c r="A1" i="1"/>
  <c r="A3" i="1"/>
  <c r="L5" i="1" l="1"/>
  <c r="M5" i="1"/>
</calcChain>
</file>

<file path=xl/sharedStrings.xml><?xml version="1.0" encoding="utf-8"?>
<sst xmlns="http://schemas.openxmlformats.org/spreadsheetml/2006/main" count="6" uniqueCount="6">
  <si>
    <t>Applicants</t>
  </si>
  <si>
    <t>Matriculants</t>
  </si>
  <si>
    <t>Graduates</t>
  </si>
  <si>
    <t>Applicants, Matriculants, 
Enrollment, and Graduates</t>
  </si>
  <si>
    <t>Enrollment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</si>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</sst>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2"/>
      <color theme="1"/>
      <name val="Calibri"/>
      <family val="2"/>
      <scheme val="minor"/>
    </font>
    <font>
      <sz val="8"/>
      <color theme="1"/>
      <name val="Calibri"/>
      <family val="2"/>
      <scheme val="minor"/>
    </font>
    <font>
      <b/>
      <sz val="10"/>
      <color theme="8" tint="-0.499984740745262"/>
      <name val="Calibri"/>
      <family val="2"/>
      <scheme val="minor"/>
    </font>
    <font>
      <sz val="11"/>
      <color theme="8" tint="-0.499984740745262"/>
      <name val="Calibri"/>
      <family val="2"/>
      <scheme val="minor"/>
    </font>
    <font>
      <sz val="10"/>
      <color theme="8" tint="-0.499984740745262"/>
      <name val="Calibri"/>
      <family val="2"/>
      <scheme val="minor"/>
    </font>
    <font>
      <sz val="8"/>
      <name val="Calibri"/>
      <family val="2"/>
      <scheme val="minor"/>
    </font>
    <font>
      <b/>
      <sz val="11"/>
      <color theme="8" tint="-0.499984740745262"/>
      <name val="Calibri"/>
      <family val="2"/>
    </font>
    <font>
      <sz val="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39994506668294322"/>
      </top>
      <bottom/>
      <diagonal/>
    </border>
    <border>
      <left style="thin">
        <color theme="8" tint="0.59996337778862885"/>
      </left>
      <right/>
      <top style="thin">
        <color theme="8" tint="0.59996337778862885"/>
      </top>
      <bottom style="thin">
        <color theme="8" tint="0.59996337778862885"/>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18" fillId="0" borderId="0" xfId="0" applyFont="1" applyAlignment="1">
      <alignment vertical="center" wrapText="1"/>
    </xf>
    <xf numFmtId="0" fontId="20" fillId="0" borderId="0" xfId="0" applyFont="1"/>
    <xf numFmtId="0" fontId="20" fillId="0" borderId="0" xfId="0" applyFont="1" applyAlignment="1">
      <alignment wrapText="1"/>
    </xf>
    <xf numFmtId="3" fontId="21" fillId="0" borderId="0" xfId="0" applyNumberFormat="1" applyFont="1"/>
    <xf numFmtId="0" fontId="21" fillId="0" borderId="0" xfId="0" applyFont="1"/>
    <xf numFmtId="0" fontId="22" fillId="0" borderId="0" xfId="0" applyFont="1"/>
    <xf numFmtId="164" fontId="22" fillId="0" borderId="0" xfId="0" applyNumberFormat="1" applyFont="1"/>
    <xf numFmtId="3" fontId="22" fillId="0" borderId="0" xfId="0" applyNumberFormat="1" applyFont="1"/>
    <xf numFmtId="0" fontId="24" fillId="0" borderId="0" xfId="0" applyFont="1"/>
    <xf numFmtId="0" fontId="25" fillId="33" borderId="12" xfId="0" applyFont="1" applyFill="1" applyBorder="1" applyAlignment="1">
      <alignment horizontal="center" vertical="center"/>
    </xf>
    <xf numFmtId="0" fontId="25" fillId="33" borderId="14" xfId="0" applyFont="1" applyFill="1" applyBorder="1" applyAlignment="1">
      <alignment horizontal="center" vertical="center"/>
    </xf>
    <xf numFmtId="0" fontId="23" fillId="0" borderId="0" xfId="0" applyFont="1" applyAlignment="1">
      <alignment horizontal="right" indent="1"/>
    </xf>
    <xf numFmtId="0" fontId="17" fillId="0" borderId="0" xfId="0" applyFont="1"/>
    <xf numFmtId="3" fontId="23" fillId="0" borderId="0" xfId="0" applyNumberFormat="1" applyFont="1"/>
    <xf numFmtId="3" fontId="23" fillId="0" borderId="0" xfId="0" applyNumberFormat="1" applyFont="1" applyAlignment="1">
      <alignment horizontal="right"/>
    </xf>
    <xf numFmtId="3" fontId="23" fillId="0" borderId="0" xfId="0" quotePrefix="1" applyNumberFormat="1" applyFont="1" applyAlignment="1">
      <alignment horizontal="right"/>
    </xf>
    <xf numFmtId="0" fontId="19" fillId="0" borderId="0" xfId="0" applyFont="1" applyAlignment="1">
      <alignment horizontal="center" wrapText="1"/>
    </xf>
    <xf numFmtId="0" fontId="19" fillId="0" borderId="0" xfId="0" applyFont="1" applyAlignment="1">
      <alignment horizontal="center"/>
    </xf>
    <xf numFmtId="0" fontId="21" fillId="33" borderId="10"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18" fillId="0" borderId="0" xfId="0" applyFont="1" applyAlignment="1">
      <alignment horizontal="left" vertical="center" wrapText="1"/>
    </xf>
    <xf numFmtId="0" fontId="26" fillId="0" borderId="13"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8">
    <dxf>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numFmt numFmtId="3" formatCode="#,##0"/>
    </dxf>
    <dxf>
      <font>
        <strike val="0"/>
        <outline val="0"/>
        <shadow val="0"/>
        <u val="none"/>
        <vertAlign val="baseline"/>
        <sz val="10"/>
        <color theme="8" tint="-0.499984740745262"/>
        <name val="Calibri"/>
        <scheme val="minor"/>
      </font>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306916</xdr:colOff>
      <xdr:row>0</xdr:row>
      <xdr:rowOff>42334</xdr:rowOff>
    </xdr:from>
    <xdr:to>
      <xdr:col>13</xdr:col>
      <xdr:colOff>16670</xdr:colOff>
      <xdr:row>1</xdr:row>
      <xdr:rowOff>103188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8498416" y="42334"/>
          <a:ext cx="414075" cy="261937"/>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6:M12" headerRowCount="0" totalsRowShown="0" headerRowDxfId="27" dataDxfId="26">
  <tableColumns count="13">
    <tableColumn id="1" xr3:uid="{00000000-0010-0000-0000-000001000000}" name="Column1" headerRowDxfId="25" dataDxfId="24"/>
    <tableColumn id="2" xr3:uid="{00000000-0010-0000-0000-000002000000}" name="Column2" headerRowDxfId="23" dataDxfId="22"/>
    <tableColumn id="3" xr3:uid="{00000000-0010-0000-0000-000003000000}" name="Column3" headerRowDxfId="21" dataDxfId="20"/>
    <tableColumn id="7" xr3:uid="{00000000-0010-0000-0000-000007000000}" name="Column7" headerRowDxfId="19" dataDxfId="18"/>
    <tableColumn id="8" xr3:uid="{00000000-0010-0000-0000-000008000000}" name="Column8" headerRowDxfId="17" dataDxfId="16"/>
    <tableColumn id="9" xr3:uid="{00000000-0010-0000-0000-000009000000}" name="Column9" headerRowDxfId="15" dataDxfId="14"/>
    <tableColumn id="10" xr3:uid="{00000000-0010-0000-0000-00000A000000}" name="Column10" headerRowDxfId="13" dataDxfId="12"/>
    <tableColumn id="11" xr3:uid="{00000000-0010-0000-0000-00000B000000}" name="Column11" headerRowDxfId="11" dataDxfId="10"/>
    <tableColumn id="12" xr3:uid="{00000000-0010-0000-0000-00000C000000}" name="Column12" headerRowDxfId="9" dataDxfId="8"/>
    <tableColumn id="13" xr3:uid="{00000000-0010-0000-0000-00000D000000}" name="Column13" headerRowDxfId="7" dataDxfId="6"/>
    <tableColumn id="14" xr3:uid="{00000000-0010-0000-0000-00000E000000}" name="Column14" headerRowDxfId="5" dataDxfId="4"/>
    <tableColumn id="15" xr3:uid="{00000000-0010-0000-0000-00000F000000}" name="Column15" headerRowDxfId="3" dataDxfId="2"/>
    <tableColumn id="4" xr3:uid="{00000000-0010-0000-0000-000004000000}" name="Column4" headerRowDxfId="1" dataDxfId="0"/>
  </tableColumns>
  <tableStyleInfo name="TableStyleLight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showGridLines="0" tabSelected="1" zoomScale="90" zoomScaleNormal="90" workbookViewId="0">
      <selection sqref="A1:M1"/>
    </sheetView>
  </sheetViews>
  <sheetFormatPr defaultRowHeight="14.25" x14ac:dyDescent="0.45"/>
  <cols>
    <col min="1" max="1" width="14" customWidth="1"/>
    <col min="2" max="2" width="9.59765625" customWidth="1"/>
    <col min="3" max="3" width="3.73046875" customWidth="1"/>
    <col min="4" max="13" width="10.59765625" bestFit="1" customWidth="1"/>
  </cols>
  <sheetData>
    <row r="1" spans="1:13" ht="15.75" x14ac:dyDescent="0.5">
      <c r="A1" s="17" t="str">
        <f ca="1">IF(ISNUMBER(A2),"Table 1: Applicants, Matriculants, Enrollment, and Graduates of U.S. MD-Granting Medical Schools, "&amp;(A2-9)&amp;"-"&amp;(A2-8)&amp; " through " &amp;A2&amp;"-"&amp;(A2+1),"Table XX . Title" &amp; ", " &amp; (YEAR(NOW())-9) &amp; "-" &amp;(YEAR(NOW())-8) &amp; " through " &amp; YEAR(NOW()) &amp; "-" &amp;(YEAR(NOW())+1))</f>
        <v>Table 1: Applicants, Matriculants, Enrollment, and Graduates of U.S. MD-Granting Medical Schools, 2014-2015 through 2023-2024</v>
      </c>
      <c r="B1" s="18"/>
      <c r="C1" s="18"/>
      <c r="D1" s="18"/>
      <c r="E1" s="18"/>
      <c r="F1" s="18"/>
      <c r="G1" s="18"/>
      <c r="H1" s="18"/>
      <c r="I1" s="18"/>
      <c r="J1" s="18"/>
      <c r="K1" s="18"/>
      <c r="L1" s="18"/>
      <c r="M1" s="18"/>
    </row>
    <row r="2" spans="1:13" ht="18" customHeight="1" x14ac:dyDescent="0.45">
      <c r="A2" s="13">
        <v>2023</v>
      </c>
    </row>
    <row r="3" spans="1:13" ht="54" customHeight="1" x14ac:dyDescent="0.45">
      <c r="A3" s="21" t="str">
        <f ca="1">"The table below displays applicants, matriculants, enrollment, and graduates from " &amp; IF(ISNUMBER(A2),(A2-9)&amp;"-"&amp;(A2-8),(YEAR(NOW())-9) &amp; "-" &amp;(YEAR(NOW())-8)) &amp; " through " &amp; IF(ISNUMBER(A2),A2&amp;"-"&amp;(A2+1),YEAR(NOW()) &amp; "-" &amp;(YEAR(NOW())+1)) &amp; ". Enrollment includes the number of students in medical school, including students on a leave of absence, on October 31 of each year shown. Enrollment does not include students with graduated, "&amp;"dismissed, withdrawn, deceased, never enrolled, completed fifth pathway, did not complete fifth pathway, or degree revoked statuses." &amp; " Please email datarequest@aamc.org if you need further assistance or have additional inquiries."</f>
        <v>The table below displays applicants, matriculants, enrollment, and graduates from 2014-2015 through 2023-2024.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21"/>
      <c r="C3" s="21"/>
      <c r="D3" s="21"/>
      <c r="E3" s="21"/>
      <c r="F3" s="21"/>
      <c r="G3" s="21"/>
      <c r="H3" s="21"/>
      <c r="I3" s="21"/>
      <c r="J3" s="21"/>
      <c r="K3" s="21"/>
      <c r="L3" s="21"/>
      <c r="M3" s="21"/>
    </row>
    <row r="4" spans="1:13" ht="2.25" customHeight="1" x14ac:dyDescent="0.45">
      <c r="A4" s="1"/>
      <c r="B4" s="1"/>
      <c r="C4" s="1"/>
      <c r="D4" s="1"/>
      <c r="E4" s="1"/>
      <c r="F4" s="1"/>
      <c r="G4" s="1"/>
      <c r="H4" s="1"/>
      <c r="I4" s="1"/>
      <c r="J4" s="1"/>
      <c r="K4" s="1"/>
      <c r="L4" s="1"/>
      <c r="M4" s="1"/>
    </row>
    <row r="5" spans="1:13" s="6" customFormat="1" ht="37.5" customHeight="1" x14ac:dyDescent="0.45">
      <c r="A5" s="19" t="s">
        <v>3</v>
      </c>
      <c r="B5" s="19"/>
      <c r="C5" s="20"/>
      <c r="D5" s="10" t="str">
        <f>IF(ISNUMBER(A2),(A2-9)&amp;"-"&amp;(A2-8),"&lt;yr-9&gt;")</f>
        <v>2014-2015</v>
      </c>
      <c r="E5" s="10" t="str">
        <f>IF(ISNUMBER(A2),(A2-8)&amp;"-"&amp;(A2-7),"&lt;yr-8&gt;")</f>
        <v>2015-2016</v>
      </c>
      <c r="F5" s="10" t="str">
        <f>IF(ISNUMBER(A2),(A2-7)&amp;"-"&amp;(A2-6),"&lt;yr-7&gt;")</f>
        <v>2016-2017</v>
      </c>
      <c r="G5" s="10" t="str">
        <f>IF(ISNUMBER(A2),(A2-6)&amp;"-"&amp;(A2-5),"&lt;yr-6&gt;")</f>
        <v>2017-2018</v>
      </c>
      <c r="H5" s="10" t="str">
        <f>IF(ISNUMBER(A2),(A2-5)&amp;"-"&amp;(A2-4),"&lt;yr-5&gt;")</f>
        <v>2018-2019</v>
      </c>
      <c r="I5" s="10" t="str">
        <f>IF(ISNUMBER(A2),(A2-4)&amp;"-"&amp;(A2-3),"&lt;yr-4&gt;")</f>
        <v>2019-2020</v>
      </c>
      <c r="J5" s="10" t="str">
        <f>IF(ISNUMBER(A2),(A2-3)&amp;"-"&amp;(A2-2),"&lt;yr-3&gt;")</f>
        <v>2020-2021</v>
      </c>
      <c r="K5" s="10" t="str">
        <f>IF(ISNUMBER(A2),(A2-2)&amp;"-"&amp;(A2-1),"&lt;yr-2&gt;")</f>
        <v>2021-2022</v>
      </c>
      <c r="L5" s="10" t="str">
        <f>IF(ISNUMBER(A2),(A2-1)&amp;"-"&amp;(A2),"&lt;yr-1&gt;")</f>
        <v>2022-2023</v>
      </c>
      <c r="M5" s="11" t="str">
        <f>IF(ISNUMBER(A2),A2&amp;"-"&amp;(A2+1),"&lt;yr&gt;")</f>
        <v>2023-2024</v>
      </c>
    </row>
    <row r="6" spans="1:13" s="7" customFormat="1" x14ac:dyDescent="0.45">
      <c r="A6" s="4" t="s">
        <v>0</v>
      </c>
      <c r="B6" s="4"/>
      <c r="C6" s="4"/>
      <c r="D6" s="15">
        <v>49480</v>
      </c>
      <c r="E6" s="15">
        <v>52549</v>
      </c>
      <c r="F6" s="15">
        <v>53042</v>
      </c>
      <c r="G6" s="15">
        <v>51680</v>
      </c>
      <c r="H6" s="15">
        <v>52777</v>
      </c>
      <c r="I6" s="15">
        <v>53369</v>
      </c>
      <c r="J6" s="15">
        <v>53030</v>
      </c>
      <c r="K6" s="15">
        <v>62443</v>
      </c>
      <c r="L6" s="15">
        <v>55189</v>
      </c>
      <c r="M6" s="15">
        <v>52577</v>
      </c>
    </row>
    <row r="7" spans="1:13" s="8" customFormat="1" x14ac:dyDescent="0.45">
      <c r="A7" s="5"/>
      <c r="B7" s="5"/>
      <c r="C7" s="5"/>
      <c r="D7" s="12"/>
      <c r="E7" s="12"/>
      <c r="F7" s="12"/>
      <c r="G7" s="12"/>
      <c r="H7" s="12"/>
      <c r="I7" s="12"/>
      <c r="J7" s="12"/>
      <c r="K7" s="12"/>
      <c r="L7" s="12"/>
      <c r="M7" s="12"/>
    </row>
    <row r="8" spans="1:13" s="7" customFormat="1" x14ac:dyDescent="0.45">
      <c r="A8" s="4" t="s">
        <v>1</v>
      </c>
      <c r="B8" s="4"/>
      <c r="C8" s="4"/>
      <c r="D8" s="14">
        <v>20343</v>
      </c>
      <c r="E8" s="14">
        <v>20631</v>
      </c>
      <c r="F8" s="14">
        <v>21030</v>
      </c>
      <c r="G8" s="14">
        <v>21338</v>
      </c>
      <c r="H8" s="14">
        <v>21622</v>
      </c>
      <c r="I8" s="14">
        <v>21869</v>
      </c>
      <c r="J8" s="14">
        <v>22239</v>
      </c>
      <c r="K8" s="14">
        <v>22666</v>
      </c>
      <c r="L8" s="14">
        <v>22710</v>
      </c>
      <c r="M8" s="14">
        <v>22981</v>
      </c>
    </row>
    <row r="9" spans="1:13" s="8" customFormat="1" x14ac:dyDescent="0.45">
      <c r="A9" s="5"/>
      <c r="B9" s="5"/>
      <c r="C9" s="5"/>
      <c r="D9" s="12"/>
      <c r="E9" s="12"/>
      <c r="F9" s="12"/>
      <c r="G9" s="12"/>
      <c r="H9" s="12"/>
      <c r="I9" s="12"/>
      <c r="J9" s="12"/>
      <c r="K9" s="12"/>
      <c r="L9" s="12"/>
      <c r="M9" s="12"/>
    </row>
    <row r="10" spans="1:13" s="7" customFormat="1" x14ac:dyDescent="0.45">
      <c r="A10" s="4" t="s">
        <v>4</v>
      </c>
      <c r="B10" s="4"/>
      <c r="C10" s="4"/>
      <c r="D10" s="14">
        <v>85122</v>
      </c>
      <c r="E10" s="14">
        <v>86583</v>
      </c>
      <c r="F10" s="14">
        <v>88177</v>
      </c>
      <c r="G10" s="14">
        <v>89729</v>
      </c>
      <c r="H10" s="14">
        <v>91221</v>
      </c>
      <c r="I10" s="14">
        <v>92626</v>
      </c>
      <c r="J10" s="14">
        <v>94074</v>
      </c>
      <c r="K10" s="14">
        <v>95347</v>
      </c>
      <c r="L10" s="14">
        <v>96405</v>
      </c>
      <c r="M10" s="14">
        <v>97903</v>
      </c>
    </row>
    <row r="11" spans="1:13" s="8" customFormat="1" x14ac:dyDescent="0.45">
      <c r="A11" s="5"/>
      <c r="B11" s="5"/>
      <c r="C11" s="5"/>
      <c r="D11" s="12"/>
      <c r="E11" s="12"/>
      <c r="F11" s="12"/>
      <c r="G11" s="12"/>
      <c r="H11" s="12"/>
      <c r="I11" s="12"/>
      <c r="J11" s="12"/>
      <c r="K11" s="12"/>
      <c r="L11" s="12"/>
      <c r="M11" s="12"/>
    </row>
    <row r="12" spans="1:13" s="7" customFormat="1" x14ac:dyDescent="0.45">
      <c r="A12" s="4" t="s">
        <v>2</v>
      </c>
      <c r="B12" s="4"/>
      <c r="C12" s="4"/>
      <c r="D12" s="14">
        <v>18703</v>
      </c>
      <c r="E12" s="14">
        <v>18943</v>
      </c>
      <c r="F12" s="14">
        <v>19262</v>
      </c>
      <c r="G12" s="14">
        <v>19562</v>
      </c>
      <c r="H12" s="14">
        <v>19935</v>
      </c>
      <c r="I12" s="14">
        <v>20390</v>
      </c>
      <c r="J12" s="14">
        <v>20926</v>
      </c>
      <c r="K12" s="14">
        <v>21056</v>
      </c>
      <c r="L12" s="14">
        <v>20922</v>
      </c>
      <c r="M12" s="16" t="s">
        <v>5</v>
      </c>
    </row>
    <row r="13" spans="1:13" x14ac:dyDescent="0.45">
      <c r="A13" s="22"/>
      <c r="B13" s="22"/>
      <c r="C13" s="22"/>
      <c r="D13" s="22"/>
      <c r="E13" s="22"/>
      <c r="F13" s="22"/>
      <c r="G13" s="22"/>
      <c r="H13" s="22"/>
      <c r="I13" s="22"/>
      <c r="J13" s="22"/>
      <c r="K13" s="22"/>
      <c r="L13" s="22"/>
      <c r="M13" s="22"/>
    </row>
    <row r="14" spans="1:13" s="2" customFormat="1" ht="10.5" x14ac:dyDescent="0.35">
      <c r="A14" s="9"/>
      <c r="C14" s="3"/>
    </row>
  </sheetData>
  <mergeCells count="4">
    <mergeCell ref="A1:M1"/>
    <mergeCell ref="A5:C5"/>
    <mergeCell ref="A3:M3"/>
    <mergeCell ref="A13:M13"/>
  </mergeCells>
  <printOptions horizontalCentered="1"/>
  <pageMargins left="0.25" right="0.25" top="0.75" bottom="0.75" header="0.3" footer="0.3"/>
  <pageSetup scale="90" orientation="landscape" r:id="rId1"/>
  <headerFooter>
    <oddFooter>&amp;L&amp;8
Source: AAMC &amp;D&amp;R&amp;8©2023 Association of American Medical Colleges. 
               This data may be reproduced and distributed with attribution for educational, noncommercial purposes only.</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Bledsoe</dc:creator>
  <cp:lastModifiedBy>Brianna Gunter</cp:lastModifiedBy>
  <cp:lastPrinted>2020-11-02T20:34:40Z</cp:lastPrinted>
  <dcterms:created xsi:type="dcterms:W3CDTF">2009-11-05T19:53:12Z</dcterms:created>
  <dcterms:modified xsi:type="dcterms:W3CDTF">2023-11-07T19:18:48Z</dcterms:modified>
</cp:coreProperties>
</file>